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k\Desktop\"/>
    </mc:Choice>
  </mc:AlternateContent>
  <xr:revisionPtr revIDLastSave="0" documentId="13_ncr:1_{DE0AE7A5-386E-4AF5-9F72-3F6D5F0852F0}" xr6:coauthVersionLast="47" xr6:coauthVersionMax="47" xr10:uidLastSave="{00000000-0000-0000-0000-000000000000}"/>
  <bookViews>
    <workbookView xWindow="28800" yWindow="0" windowWidth="28800" windowHeight="31800" activeTab="1" xr2:uid="{B2CC1D50-3822-4513-8960-D14D4BD96B09}"/>
  </bookViews>
  <sheets>
    <sheet name="LT3748" sheetId="3" r:id="rId1"/>
    <sheet name="LT8306" sheetId="2" r:id="rId2"/>
    <sheet name="LT8316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3" i="2" l="1"/>
  <c r="B22" i="2"/>
  <c r="B15" i="2"/>
  <c r="B14" i="2"/>
  <c r="B16" i="2" s="1"/>
  <c r="B18" i="2" s="1"/>
  <c r="B23" i="1"/>
  <c r="B22" i="1"/>
  <c r="B15" i="1"/>
  <c r="B14" i="1"/>
  <c r="B16" i="1" s="1"/>
  <c r="B17" i="1" s="1"/>
  <c r="B20" i="1" s="1"/>
  <c r="B17" i="2" l="1"/>
  <c r="B19" i="1"/>
  <c r="B18" i="1"/>
  <c r="B21" i="1" s="1"/>
  <c r="B24" i="1" l="1"/>
  <c r="B25" i="1" s="1"/>
  <c r="B19" i="2"/>
  <c r="B24" i="2"/>
  <c r="B25" i="2" s="1"/>
</calcChain>
</file>

<file path=xl/sharedStrings.xml><?xml version="1.0" encoding="utf-8"?>
<sst xmlns="http://schemas.openxmlformats.org/spreadsheetml/2006/main" count="133" uniqueCount="50">
  <si>
    <t>Symbol</t>
  </si>
  <si>
    <t>Value</t>
  </si>
  <si>
    <t>Unit</t>
  </si>
  <si>
    <t>N_PS</t>
  </si>
  <si>
    <t>V</t>
  </si>
  <si>
    <t>R_SNS</t>
  </si>
  <si>
    <t>mV</t>
  </si>
  <si>
    <t>mΩ</t>
  </si>
  <si>
    <t>ns</t>
  </si>
  <si>
    <t>A</t>
  </si>
  <si>
    <t>μH</t>
  </si>
  <si>
    <t>Comment</t>
  </si>
  <si>
    <t>%</t>
  </si>
  <si>
    <t>kHz</t>
  </si>
  <si>
    <t>:1</t>
  </si>
  <si>
    <t>estimated</t>
  </si>
  <si>
    <t>chip parameters</t>
  </si>
  <si>
    <t>design parameters</t>
  </si>
  <si>
    <t>feedback sampling</t>
  </si>
  <si>
    <t>minimum switch-on time</t>
  </si>
  <si>
    <t>power requirement</t>
  </si>
  <si>
    <t>peak drop with margin (e.g. ESR)</t>
  </si>
  <si>
    <t>t_OFF(min)</t>
  </si>
  <si>
    <t>t_ON(min)</t>
  </si>
  <si>
    <t>f_SW(max)</t>
  </si>
  <si>
    <t>V_SNS(min)</t>
  </si>
  <si>
    <t>V_SNS(max)</t>
  </si>
  <si>
    <t>V_IN(min)</t>
  </si>
  <si>
    <t>V_IN(max)</t>
  </si>
  <si>
    <t>V_OUT(nom)</t>
  </si>
  <si>
    <t>I_OUT(max)</t>
  </si>
  <si>
    <t>V_F(peak)</t>
  </si>
  <si>
    <t>D_VIN(min)</t>
  </si>
  <si>
    <t>D_VIN(max)</t>
  </si>
  <si>
    <t>I_SW(min)</t>
  </si>
  <si>
    <t>I_SW(max)</t>
  </si>
  <si>
    <t>L_PRI(min)</t>
  </si>
  <si>
    <t>N_TS(min)</t>
  </si>
  <si>
    <t>N_TS(max)</t>
  </si>
  <si>
    <t>for 10V bias</t>
  </si>
  <si>
    <t>for 30V bias</t>
  </si>
  <si>
    <t>selected due to V_IN(nom) = 24V</t>
  </si>
  <si>
    <t>calculated according
to data sheet</t>
  </si>
  <si>
    <t>η</t>
  </si>
  <si>
    <t>Candidates</t>
  </si>
  <si>
    <t>N_TS</t>
  </si>
  <si>
    <t>I_SW(nom)</t>
  </si>
  <si>
    <t>I_PRI(nom)</t>
  </si>
  <si>
    <t>20% more than all min values</t>
  </si>
  <si>
    <t>realistic nominal peak 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</si>
</sst>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2" fillId="0" borderId="11" xfId="0" applyFont="1" applyBorder="1"/>
    <xf numFmtId="0" fontId="0" fillId="0" borderId="12" xfId="0" applyBorder="1"/>
    <xf numFmtId="0" fontId="0" fillId="0" borderId="7" xfId="0" applyBorder="1"/>
    <xf numFmtId="0" fontId="2" fillId="0" borderId="10" xfId="0" applyFont="1" applyBorder="1"/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7" xfId="0" applyBorder="1" applyAlignment="1">
      <alignment horizontal="left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5" xfId="0" applyFill="1" applyBorder="1"/>
    <xf numFmtId="0" fontId="0" fillId="0" borderId="10" xfId="0" applyFill="1" applyBorder="1"/>
    <xf numFmtId="0" fontId="0" fillId="0" borderId="1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03EAF-0EA3-4A90-A3AA-D48FCCE8FA01}">
  <dimension ref="A1"/>
  <sheetViews>
    <sheetView workbookViewId="0">
      <selection activeCell="D88" sqref="D88"/>
    </sheetView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D0AB-53FE-4BB0-BBDF-033B2CBC88B5}">
  <dimension ref="A1:D25"/>
  <sheetViews>
    <sheetView tabSelected="1" zoomScale="200" zoomScaleNormal="200" workbookViewId="0">
      <selection activeCell="B25" sqref="B25"/>
    </sheetView>
  </sheetViews>
  <sheetFormatPr defaultColWidth="5.7109375" defaultRowHeight="15" x14ac:dyDescent="0.25"/>
  <cols>
    <col min="1" max="1" width="11.42578125" customWidth="1"/>
    <col min="2" max="2" width="5.7109375" customWidth="1"/>
    <col min="4" max="4" width="28.5703125" customWidth="1"/>
  </cols>
  <sheetData>
    <row r="1" spans="1:4" s="1" customFormat="1" ht="15.75" thickBot="1" x14ac:dyDescent="0.3">
      <c r="A1" s="4" t="s">
        <v>0</v>
      </c>
      <c r="B1" s="5" t="s">
        <v>1</v>
      </c>
      <c r="C1" s="5" t="s">
        <v>2</v>
      </c>
      <c r="D1" s="6" t="s">
        <v>11</v>
      </c>
    </row>
    <row r="2" spans="1:4" x14ac:dyDescent="0.25">
      <c r="A2" s="7" t="s">
        <v>22</v>
      </c>
      <c r="B2" s="8">
        <v>630</v>
      </c>
      <c r="C2" s="9" t="s">
        <v>8</v>
      </c>
      <c r="D2" s="18" t="s">
        <v>16</v>
      </c>
    </row>
    <row r="3" spans="1:4" x14ac:dyDescent="0.25">
      <c r="A3" s="10" t="s">
        <v>23</v>
      </c>
      <c r="B3" s="2">
        <v>200</v>
      </c>
      <c r="C3" s="3" t="s">
        <v>8</v>
      </c>
      <c r="D3" s="19"/>
    </row>
    <row r="4" spans="1:4" x14ac:dyDescent="0.25">
      <c r="A4" s="10" t="s">
        <v>24</v>
      </c>
      <c r="B4" s="2">
        <v>400</v>
      </c>
      <c r="C4" s="3" t="s">
        <v>13</v>
      </c>
      <c r="D4" s="19"/>
    </row>
    <row r="5" spans="1:4" x14ac:dyDescent="0.25">
      <c r="A5" s="10" t="s">
        <v>25</v>
      </c>
      <c r="B5" s="2">
        <v>17</v>
      </c>
      <c r="C5" s="2" t="s">
        <v>6</v>
      </c>
      <c r="D5" s="19"/>
    </row>
    <row r="6" spans="1:4" ht="15.75" thickBot="1" x14ac:dyDescent="0.3">
      <c r="A6" s="11" t="s">
        <v>26</v>
      </c>
      <c r="B6" s="12">
        <v>95</v>
      </c>
      <c r="C6" s="12" t="s">
        <v>6</v>
      </c>
      <c r="D6" s="20"/>
    </row>
    <row r="7" spans="1:4" x14ac:dyDescent="0.25">
      <c r="A7" s="7" t="s">
        <v>27</v>
      </c>
      <c r="B7" s="8">
        <v>14</v>
      </c>
      <c r="C7" s="8" t="s">
        <v>4</v>
      </c>
      <c r="D7" s="18" t="s">
        <v>17</v>
      </c>
    </row>
    <row r="8" spans="1:4" x14ac:dyDescent="0.25">
      <c r="A8" s="10" t="s">
        <v>28</v>
      </c>
      <c r="B8" s="2">
        <v>40</v>
      </c>
      <c r="C8" s="2" t="s">
        <v>4</v>
      </c>
      <c r="D8" s="19"/>
    </row>
    <row r="9" spans="1:4" x14ac:dyDescent="0.25">
      <c r="A9" s="10" t="s">
        <v>29</v>
      </c>
      <c r="B9" s="2">
        <v>24</v>
      </c>
      <c r="C9" s="2" t="s">
        <v>4</v>
      </c>
      <c r="D9" s="19"/>
    </row>
    <row r="10" spans="1:4" x14ac:dyDescent="0.25">
      <c r="A10" s="10" t="s">
        <v>30</v>
      </c>
      <c r="B10" s="2">
        <v>1</v>
      </c>
      <c r="C10" s="2" t="s">
        <v>9</v>
      </c>
      <c r="D10" s="19"/>
    </row>
    <row r="11" spans="1:4" x14ac:dyDescent="0.25">
      <c r="A11" s="10" t="s">
        <v>31</v>
      </c>
      <c r="B11" s="2">
        <v>1</v>
      </c>
      <c r="C11" s="2" t="s">
        <v>4</v>
      </c>
      <c r="D11" s="13" t="s">
        <v>21</v>
      </c>
    </row>
    <row r="12" spans="1:4" x14ac:dyDescent="0.25">
      <c r="A12" s="10" t="s">
        <v>3</v>
      </c>
      <c r="B12" s="2">
        <v>1</v>
      </c>
      <c r="C12" s="3" t="s">
        <v>14</v>
      </c>
      <c r="D12" s="13" t="s">
        <v>41</v>
      </c>
    </row>
    <row r="13" spans="1:4" ht="15.75" thickBot="1" x14ac:dyDescent="0.3">
      <c r="A13" s="17" t="s">
        <v>43</v>
      </c>
      <c r="B13" s="12">
        <v>85</v>
      </c>
      <c r="C13" s="14" t="s">
        <v>12</v>
      </c>
      <c r="D13" s="15" t="s">
        <v>15</v>
      </c>
    </row>
    <row r="14" spans="1:4" x14ac:dyDescent="0.25">
      <c r="A14" s="7" t="s">
        <v>32</v>
      </c>
      <c r="B14" s="8">
        <f>(B9+B11)*B12/((B9+B11)*B12+B7)*100</f>
        <v>64.102564102564102</v>
      </c>
      <c r="C14" s="8" t="s">
        <v>12</v>
      </c>
      <c r="D14" s="21" t="s">
        <v>42</v>
      </c>
    </row>
    <row r="15" spans="1:4" x14ac:dyDescent="0.25">
      <c r="A15" s="10" t="s">
        <v>33</v>
      </c>
      <c r="B15" s="2">
        <f>(B9+B11)*B12/((B9+B11)*B12+B8)*100</f>
        <v>38.461538461538467</v>
      </c>
      <c r="C15" s="2" t="s">
        <v>12</v>
      </c>
      <c r="D15" s="19"/>
    </row>
    <row r="16" spans="1:4" x14ac:dyDescent="0.25">
      <c r="A16" s="10" t="s">
        <v>5</v>
      </c>
      <c r="B16" s="2">
        <f>(1-B14/100)/B10*50*B12*0.8</f>
        <v>14.358974358974363</v>
      </c>
      <c r="C16" s="3" t="s">
        <v>7</v>
      </c>
      <c r="D16" s="19"/>
    </row>
    <row r="17" spans="1:4" x14ac:dyDescent="0.25">
      <c r="A17" s="10" t="s">
        <v>34</v>
      </c>
      <c r="B17" s="2">
        <f>B5/B16</f>
        <v>1.183928571428571</v>
      </c>
      <c r="C17" s="3" t="s">
        <v>9</v>
      </c>
      <c r="D17" s="19"/>
    </row>
    <row r="18" spans="1:4" ht="15.75" thickBot="1" x14ac:dyDescent="0.3">
      <c r="A18" s="11" t="s">
        <v>35</v>
      </c>
      <c r="B18" s="12">
        <f>B6/B16</f>
        <v>6.616071428571427</v>
      </c>
      <c r="C18" s="14" t="s">
        <v>9</v>
      </c>
      <c r="D18" s="20"/>
    </row>
    <row r="19" spans="1:4" x14ac:dyDescent="0.25">
      <c r="A19" s="7" t="s">
        <v>36</v>
      </c>
      <c r="B19" s="8">
        <f>B2/1000*B12*(B9+B11)/B17</f>
        <v>13.303167420814484</v>
      </c>
      <c r="C19" s="8" t="s">
        <v>10</v>
      </c>
      <c r="D19" s="16" t="s">
        <v>18</v>
      </c>
    </row>
    <row r="20" spans="1:4" x14ac:dyDescent="0.25">
      <c r="A20" s="10" t="s">
        <v>36</v>
      </c>
      <c r="B20" s="2"/>
      <c r="C20" s="2" t="s">
        <v>10</v>
      </c>
      <c r="D20" s="13" t="s">
        <v>19</v>
      </c>
    </row>
    <row r="21" spans="1:4" ht="15.75" thickBot="1" x14ac:dyDescent="0.3">
      <c r="A21" s="11" t="s">
        <v>36</v>
      </c>
      <c r="B21" s="12"/>
      <c r="C21" s="12" t="s">
        <v>10</v>
      </c>
      <c r="D21" s="15" t="s">
        <v>20</v>
      </c>
    </row>
    <row r="22" spans="1:4" x14ac:dyDescent="0.25">
      <c r="A22" s="7" t="s">
        <v>37</v>
      </c>
      <c r="B22" s="8">
        <f>10/B9</f>
        <v>0.41666666666666669</v>
      </c>
      <c r="C22" s="8" t="s">
        <v>14</v>
      </c>
      <c r="D22" s="16" t="s">
        <v>39</v>
      </c>
    </row>
    <row r="23" spans="1:4" ht="15.75" thickBot="1" x14ac:dyDescent="0.3">
      <c r="A23" s="22" t="s">
        <v>38</v>
      </c>
      <c r="B23" s="23">
        <f>30/B9</f>
        <v>1.25</v>
      </c>
      <c r="C23" s="23" t="s">
        <v>14</v>
      </c>
      <c r="D23" s="24" t="s">
        <v>40</v>
      </c>
    </row>
    <row r="24" spans="1:4" x14ac:dyDescent="0.25">
      <c r="A24" s="25" t="s">
        <v>47</v>
      </c>
      <c r="B24" s="8">
        <f>MAX(B19:B21)*1.2</f>
        <v>15.963800904977379</v>
      </c>
      <c r="C24" s="8" t="s">
        <v>10</v>
      </c>
      <c r="D24" s="16" t="s">
        <v>48</v>
      </c>
    </row>
    <row r="25" spans="1:4" ht="15.75" thickBot="1" x14ac:dyDescent="0.3">
      <c r="A25" s="26" t="s">
        <v>46</v>
      </c>
      <c r="B25" s="12">
        <f>SQRT(2*(B9+B11)*B10/(B13/100*B24*B4/1000))</f>
        <v>3.0351306628528478</v>
      </c>
      <c r="C25" s="27" t="s">
        <v>9</v>
      </c>
      <c r="D25" s="15" t="s">
        <v>49</v>
      </c>
    </row>
  </sheetData>
  <mergeCells count="3">
    <mergeCell ref="D2:D6"/>
    <mergeCell ref="D7:D10"/>
    <mergeCell ref="D14:D1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F7DA3-6444-4F3A-8BBE-5AFBACD8E8BF}">
  <dimension ref="A1:D28"/>
  <sheetViews>
    <sheetView zoomScale="200" zoomScaleNormal="200" workbookViewId="0">
      <selection activeCell="B8" sqref="B8"/>
    </sheetView>
  </sheetViews>
  <sheetFormatPr defaultColWidth="5.7109375" defaultRowHeight="15" x14ac:dyDescent="0.25"/>
  <cols>
    <col min="1" max="1" width="11.42578125" customWidth="1"/>
    <col min="2" max="2" width="5.7109375" customWidth="1"/>
    <col min="4" max="4" width="28.5703125" customWidth="1"/>
  </cols>
  <sheetData>
    <row r="1" spans="1:4" s="1" customFormat="1" ht="15.75" thickBot="1" x14ac:dyDescent="0.3">
      <c r="A1" s="4" t="s">
        <v>0</v>
      </c>
      <c r="B1" s="5" t="s">
        <v>1</v>
      </c>
      <c r="C1" s="5" t="s">
        <v>2</v>
      </c>
      <c r="D1" s="6" t="s">
        <v>11</v>
      </c>
    </row>
    <row r="2" spans="1:4" x14ac:dyDescent="0.25">
      <c r="A2" s="7" t="s">
        <v>22</v>
      </c>
      <c r="B2" s="8">
        <v>800</v>
      </c>
      <c r="C2" s="9" t="s">
        <v>8</v>
      </c>
      <c r="D2" s="18" t="s">
        <v>16</v>
      </c>
    </row>
    <row r="3" spans="1:4" x14ac:dyDescent="0.25">
      <c r="A3" s="10" t="s">
        <v>23</v>
      </c>
      <c r="B3" s="2">
        <v>300</v>
      </c>
      <c r="C3" s="3" t="s">
        <v>8</v>
      </c>
      <c r="D3" s="19"/>
    </row>
    <row r="4" spans="1:4" x14ac:dyDescent="0.25">
      <c r="A4" s="10" t="s">
        <v>24</v>
      </c>
      <c r="B4" s="2">
        <v>140</v>
      </c>
      <c r="C4" s="3" t="s">
        <v>13</v>
      </c>
      <c r="D4" s="19"/>
    </row>
    <row r="5" spans="1:4" x14ac:dyDescent="0.25">
      <c r="A5" s="10" t="s">
        <v>25</v>
      </c>
      <c r="B5" s="2">
        <v>20</v>
      </c>
      <c r="C5" s="2" t="s">
        <v>6</v>
      </c>
      <c r="D5" s="19"/>
    </row>
    <row r="6" spans="1:4" ht="15.75" thickBot="1" x14ac:dyDescent="0.3">
      <c r="A6" s="11" t="s">
        <v>26</v>
      </c>
      <c r="B6" s="12">
        <v>100</v>
      </c>
      <c r="C6" s="12" t="s">
        <v>6</v>
      </c>
      <c r="D6" s="20"/>
    </row>
    <row r="7" spans="1:4" x14ac:dyDescent="0.25">
      <c r="A7" s="7" t="s">
        <v>27</v>
      </c>
      <c r="B7" s="8">
        <v>14</v>
      </c>
      <c r="C7" s="8" t="s">
        <v>4</v>
      </c>
      <c r="D7" s="18" t="s">
        <v>17</v>
      </c>
    </row>
    <row r="8" spans="1:4" x14ac:dyDescent="0.25">
      <c r="A8" s="10" t="s">
        <v>28</v>
      </c>
      <c r="B8" s="2">
        <v>40</v>
      </c>
      <c r="C8" s="2" t="s">
        <v>4</v>
      </c>
      <c r="D8" s="19"/>
    </row>
    <row r="9" spans="1:4" x14ac:dyDescent="0.25">
      <c r="A9" s="10" t="s">
        <v>29</v>
      </c>
      <c r="B9" s="2">
        <v>24</v>
      </c>
      <c r="C9" s="2" t="s">
        <v>4</v>
      </c>
      <c r="D9" s="19"/>
    </row>
    <row r="10" spans="1:4" x14ac:dyDescent="0.25">
      <c r="A10" s="10" t="s">
        <v>30</v>
      </c>
      <c r="B10" s="2">
        <v>1</v>
      </c>
      <c r="C10" s="2" t="s">
        <v>9</v>
      </c>
      <c r="D10" s="19"/>
    </row>
    <row r="11" spans="1:4" x14ac:dyDescent="0.25">
      <c r="A11" s="10" t="s">
        <v>31</v>
      </c>
      <c r="B11" s="2">
        <v>1</v>
      </c>
      <c r="C11" s="2" t="s">
        <v>4</v>
      </c>
      <c r="D11" s="13" t="s">
        <v>21</v>
      </c>
    </row>
    <row r="12" spans="1:4" x14ac:dyDescent="0.25">
      <c r="A12" s="10" t="s">
        <v>3</v>
      </c>
      <c r="B12" s="2">
        <v>2</v>
      </c>
      <c r="C12" s="3" t="s">
        <v>14</v>
      </c>
      <c r="D12" s="13" t="s">
        <v>41</v>
      </c>
    </row>
    <row r="13" spans="1:4" ht="15.75" thickBot="1" x14ac:dyDescent="0.3">
      <c r="A13" s="17" t="s">
        <v>43</v>
      </c>
      <c r="B13" s="12">
        <v>80</v>
      </c>
      <c r="C13" s="14" t="s">
        <v>12</v>
      </c>
      <c r="D13" s="15" t="s">
        <v>15</v>
      </c>
    </row>
    <row r="14" spans="1:4" x14ac:dyDescent="0.25">
      <c r="A14" s="7" t="s">
        <v>32</v>
      </c>
      <c r="B14" s="8">
        <f>(B9+B11)*B12/((B9+B11)*B12+B7)*100</f>
        <v>78.125</v>
      </c>
      <c r="C14" s="8" t="s">
        <v>12</v>
      </c>
      <c r="D14" s="21" t="s">
        <v>42</v>
      </c>
    </row>
    <row r="15" spans="1:4" x14ac:dyDescent="0.25">
      <c r="A15" s="10" t="s">
        <v>33</v>
      </c>
      <c r="B15" s="2">
        <f>(B9+B11)*B12/((B9+B11)*B12+B8)*100</f>
        <v>55.555555555555557</v>
      </c>
      <c r="C15" s="2" t="s">
        <v>12</v>
      </c>
      <c r="D15" s="19"/>
    </row>
    <row r="16" spans="1:4" x14ac:dyDescent="0.25">
      <c r="A16" s="10" t="s">
        <v>5</v>
      </c>
      <c r="B16" s="2">
        <f>(1-B14/100)/B10*50*B12*0.8</f>
        <v>17.5</v>
      </c>
      <c r="C16" s="3" t="s">
        <v>7</v>
      </c>
      <c r="D16" s="19"/>
    </row>
    <row r="17" spans="1:4" x14ac:dyDescent="0.25">
      <c r="A17" s="10" t="s">
        <v>34</v>
      </c>
      <c r="B17" s="2">
        <f>B5/B16</f>
        <v>1.1428571428571428</v>
      </c>
      <c r="C17" s="3" t="s">
        <v>9</v>
      </c>
      <c r="D17" s="19"/>
    </row>
    <row r="18" spans="1:4" ht="15.75" thickBot="1" x14ac:dyDescent="0.3">
      <c r="A18" s="11" t="s">
        <v>35</v>
      </c>
      <c r="B18" s="12">
        <f>B6/B16</f>
        <v>5.7142857142857144</v>
      </c>
      <c r="C18" s="14" t="s">
        <v>9</v>
      </c>
      <c r="D18" s="20"/>
    </row>
    <row r="19" spans="1:4" x14ac:dyDescent="0.25">
      <c r="A19" s="7" t="s">
        <v>36</v>
      </c>
      <c r="B19" s="8">
        <f>B2/1000*B12*(B9+B11)/B17</f>
        <v>35</v>
      </c>
      <c r="C19" s="8" t="s">
        <v>10</v>
      </c>
      <c r="D19" s="16" t="s">
        <v>18</v>
      </c>
    </row>
    <row r="20" spans="1:4" x14ac:dyDescent="0.25">
      <c r="A20" s="10" t="s">
        <v>36</v>
      </c>
      <c r="B20" s="2">
        <f>B3/1000*B8/B17</f>
        <v>10.5</v>
      </c>
      <c r="C20" s="2" t="s">
        <v>10</v>
      </c>
      <c r="D20" s="13" t="s">
        <v>19</v>
      </c>
    </row>
    <row r="21" spans="1:4" ht="15.75" thickBot="1" x14ac:dyDescent="0.3">
      <c r="A21" s="11" t="s">
        <v>36</v>
      </c>
      <c r="B21" s="12">
        <f>2*(B9+B11)*B10/(B13/100*B18*B18*B4/1000)</f>
        <v>13.671874999999996</v>
      </c>
      <c r="C21" s="12" t="s">
        <v>10</v>
      </c>
      <c r="D21" s="15" t="s">
        <v>20</v>
      </c>
    </row>
    <row r="22" spans="1:4" x14ac:dyDescent="0.25">
      <c r="A22" s="7" t="s">
        <v>37</v>
      </c>
      <c r="B22" s="8">
        <f>10/B9</f>
        <v>0.41666666666666669</v>
      </c>
      <c r="C22" s="8" t="s">
        <v>14</v>
      </c>
      <c r="D22" s="16" t="s">
        <v>39</v>
      </c>
    </row>
    <row r="23" spans="1:4" ht="15.75" thickBot="1" x14ac:dyDescent="0.3">
      <c r="A23" s="22" t="s">
        <v>38</v>
      </c>
      <c r="B23" s="23">
        <f>30/B9</f>
        <v>1.25</v>
      </c>
      <c r="C23" s="23" t="s">
        <v>14</v>
      </c>
      <c r="D23" s="24" t="s">
        <v>40</v>
      </c>
    </row>
    <row r="24" spans="1:4" x14ac:dyDescent="0.25">
      <c r="A24" s="25" t="s">
        <v>47</v>
      </c>
      <c r="B24" s="8">
        <f>MAX(B19:B21)*1.2</f>
        <v>42</v>
      </c>
      <c r="C24" s="8" t="s">
        <v>10</v>
      </c>
      <c r="D24" s="16" t="s">
        <v>48</v>
      </c>
    </row>
    <row r="25" spans="1:4" ht="15.75" thickBot="1" x14ac:dyDescent="0.3">
      <c r="A25" s="26" t="s">
        <v>46</v>
      </c>
      <c r="B25" s="12">
        <f>SQRT(2*(B9+B11)*B10/(B13/100*B24*B4/1000))</f>
        <v>3.2602533184831319</v>
      </c>
      <c r="C25" s="27" t="s">
        <v>9</v>
      </c>
      <c r="D25" s="15" t="s">
        <v>49</v>
      </c>
    </row>
    <row r="27" spans="1:4" x14ac:dyDescent="0.25">
      <c r="A27" t="s">
        <v>44</v>
      </c>
      <c r="B27" t="s">
        <v>3</v>
      </c>
      <c r="C27" t="s">
        <v>45</v>
      </c>
    </row>
    <row r="28" spans="1:4" x14ac:dyDescent="0.25">
      <c r="A28">
        <v>750344050</v>
      </c>
      <c r="B28">
        <v>1.85</v>
      </c>
      <c r="C28">
        <v>0.54</v>
      </c>
    </row>
  </sheetData>
  <mergeCells count="3">
    <mergeCell ref="D2:D6"/>
    <mergeCell ref="D7:D10"/>
    <mergeCell ref="D14:D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LT3748</vt:lpstr>
      <vt:lpstr>LT8306</vt:lpstr>
      <vt:lpstr>LT8316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</dc:creator>
  <cp:lastModifiedBy>mak</cp:lastModifiedBy>
  <cp:lastPrinted>2025-08-05T09:29:24Z</cp:lastPrinted>
  <dcterms:created xsi:type="dcterms:W3CDTF">2025-08-05T08:24:32Z</dcterms:created>
  <dcterms:modified xsi:type="dcterms:W3CDTF">2025-08-05T15:40:38Z</dcterms:modified>
</cp:coreProperties>
</file>